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CBB213CB-1E92-4759-B7EC-471257774A11}" xr6:coauthVersionLast="47" xr6:coauthVersionMax="47" xr10:uidLastSave="{00000000-0000-0000-0000-000000000000}"/>
  <bookViews>
    <workbookView xWindow="-98" yWindow="-98" windowWidth="20715" windowHeight="13276" xr2:uid="{00000000-000D-0000-FFFF-FFFF00000000}"/>
  </bookViews>
  <sheets>
    <sheet name="PlanningIntégration" sheetId="13" r:id="rId1"/>
    <sheet name="À propos de" sheetId="12" r:id="rId2"/>
  </sheets>
  <definedNames>
    <definedName name="avancement_tâche" localSheetId="0">PlanningIntégration!$D1</definedName>
    <definedName name="ce_jour" localSheetId="0">TODAY()</definedName>
    <definedName name="Début_Projet" localSheetId="0">PlanningIntégration!$E$3</definedName>
    <definedName name="Début_Projet">#REF!</definedName>
    <definedName name="début_tâche" localSheetId="0">PlanningIntégration!$E1</definedName>
    <definedName name="fin_tâche" localSheetId="0">PlanningIntégration!$F1</definedName>
    <definedName name="_xlnm.Print_Titles" localSheetId="0">PlanningIntégration!$4:$6</definedName>
    <definedName name="Semaine_Affichage" localSheetId="0">PlanningIntégration!$E$4</definedName>
    <definedName name="Semaine_Affich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3" l="1"/>
  <c r="H41" i="13"/>
  <c r="H40" i="13"/>
  <c r="H39" i="13"/>
  <c r="H38" i="13"/>
  <c r="H37" i="13"/>
  <c r="H36" i="13"/>
  <c r="H35" i="13"/>
  <c r="H34" i="13"/>
  <c r="H27" i="13"/>
  <c r="H15" i="13"/>
  <c r="H8" i="13"/>
  <c r="H7" i="13"/>
  <c r="E23" i="13" l="1"/>
  <c r="E22" i="13"/>
  <c r="E25" i="13"/>
  <c r="E21" i="13"/>
  <c r="E24" i="13"/>
  <c r="E32" i="13"/>
  <c r="F32" i="13" s="1"/>
  <c r="F20" i="13"/>
  <c r="E14" i="13"/>
  <c r="F14" i="13"/>
  <c r="E28" i="13"/>
  <c r="F28" i="13" s="1"/>
  <c r="E29" i="13" s="1"/>
  <c r="F29" i="13" s="1"/>
  <c r="F18" i="13"/>
  <c r="F23" i="13"/>
  <c r="F19" i="13"/>
  <c r="F21" i="13"/>
  <c r="F17" i="13"/>
  <c r="E17" i="13"/>
  <c r="E20" i="13" s="1"/>
  <c r="F16" i="13"/>
  <c r="F13" i="13"/>
  <c r="E13" i="13"/>
  <c r="E10" i="13"/>
  <c r="E16" i="13"/>
  <c r="I5" i="13"/>
  <c r="I4" i="13" s="1"/>
  <c r="F9" i="13"/>
  <c r="H20" i="13" l="1"/>
  <c r="H14" i="13"/>
  <c r="E30" i="13"/>
  <c r="H9" i="13"/>
  <c r="I6" i="13"/>
  <c r="J5" i="13"/>
  <c r="K5" i="13" s="1"/>
  <c r="F10" i="13"/>
  <c r="E11" i="13" s="1"/>
  <c r="F30" i="13" l="1"/>
  <c r="E31" i="13" s="1"/>
  <c r="H32" i="13"/>
  <c r="J6" i="13"/>
  <c r="H28" i="13"/>
  <c r="F11" i="13"/>
  <c r="E12" i="13" s="1"/>
  <c r="L5" i="13"/>
  <c r="K6" i="13"/>
  <c r="H13" i="13"/>
  <c r="H10" i="13"/>
  <c r="H29" i="13"/>
  <c r="F31" i="13" l="1"/>
  <c r="E33" i="13" s="1"/>
  <c r="H16" i="13"/>
  <c r="L6" i="13"/>
  <c r="M5" i="13"/>
  <c r="F12" i="13"/>
  <c r="H12" i="13" s="1"/>
  <c r="H11" i="13"/>
  <c r="F33" i="13" l="1"/>
  <c r="H33" i="13" s="1"/>
  <c r="H30" i="13"/>
  <c r="N5" i="13"/>
  <c r="M6" i="13"/>
  <c r="H31" i="13"/>
  <c r="H17" i="13" l="1"/>
  <c r="E18" i="13"/>
  <c r="E19" i="13" s="1"/>
  <c r="F24" i="13"/>
  <c r="H24" i="13" s="1"/>
  <c r="N6" i="13"/>
  <c r="O5" i="13"/>
  <c r="H19" i="13" l="1"/>
  <c r="H18" i="13"/>
  <c r="P5" i="13"/>
  <c r="O6" i="13"/>
  <c r="H21" i="13" l="1"/>
  <c r="P6" i="13"/>
  <c r="P4" i="13"/>
  <c r="Q5" i="13"/>
  <c r="H23" i="13" l="1"/>
  <c r="E26" i="13"/>
  <c r="F26" i="13" s="1"/>
  <c r="F22" i="13"/>
  <c r="H22" i="13" s="1"/>
  <c r="F25" i="13"/>
  <c r="H25" i="13" s="1"/>
  <c r="R5" i="13"/>
  <c r="Q6" i="13"/>
  <c r="H26" i="13" l="1"/>
  <c r="R6" i="13"/>
  <c r="S5" i="13"/>
  <c r="T5" i="13" l="1"/>
  <c r="S6" i="13"/>
  <c r="T6" i="13" l="1"/>
  <c r="U5" i="13"/>
  <c r="V5" i="13" l="1"/>
  <c r="U6" i="13"/>
  <c r="V6" i="13" l="1"/>
  <c r="W5" i="13"/>
  <c r="X5" i="13" l="1"/>
  <c r="W6" i="13"/>
  <c r="W4" i="13"/>
  <c r="X6" i="13" l="1"/>
  <c r="Y5" i="13"/>
  <c r="Z5" i="13" l="1"/>
  <c r="Y6" i="13"/>
  <c r="Z6" i="13" l="1"/>
  <c r="AA5" i="13"/>
  <c r="AB5" i="13" l="1"/>
  <c r="AA6" i="13"/>
  <c r="AB6" i="13" l="1"/>
  <c r="AC5" i="13"/>
  <c r="AD5" i="13" l="1"/>
  <c r="AC6" i="13"/>
  <c r="AD4" i="13" l="1"/>
  <c r="AE5" i="13"/>
  <c r="AD6" i="13"/>
  <c r="AF5" i="13" l="1"/>
  <c r="AE6" i="13"/>
  <c r="AF6" i="13" l="1"/>
  <c r="AG5" i="13"/>
  <c r="AG6" i="13" l="1"/>
  <c r="AH5" i="13"/>
  <c r="AI5" i="13" l="1"/>
  <c r="AH6" i="13"/>
  <c r="AJ5" i="13" l="1"/>
  <c r="AI6" i="13"/>
  <c r="AJ6" i="13" l="1"/>
  <c r="AK5" i="13"/>
  <c r="AL5" i="13" l="1"/>
  <c r="AK6" i="13"/>
  <c r="AK4" i="13"/>
  <c r="AM5" i="13" l="1"/>
  <c r="AL6" i="13"/>
  <c r="AN5" i="13" l="1"/>
  <c r="AM6" i="13"/>
  <c r="AN6" i="13" l="1"/>
  <c r="AO5" i="13"/>
  <c r="AP5" i="13" l="1"/>
  <c r="AO6" i="13"/>
  <c r="AQ5" i="13" l="1"/>
  <c r="AP6" i="13"/>
  <c r="AR5" i="13" l="1"/>
  <c r="AQ6" i="13"/>
  <c r="AR6" i="13" l="1"/>
  <c r="AR4" i="13"/>
  <c r="AS5" i="13"/>
  <c r="AT5" i="13" l="1"/>
  <c r="AS6" i="13"/>
  <c r="AU5" i="13" l="1"/>
  <c r="AT6" i="13"/>
  <c r="AV5" i="13" l="1"/>
  <c r="AU6" i="13"/>
  <c r="AV6" i="13" l="1"/>
  <c r="AW5" i="13"/>
  <c r="AX5" i="13" l="1"/>
  <c r="AW6" i="13"/>
  <c r="AY5" i="13" l="1"/>
  <c r="AX6" i="13"/>
  <c r="AZ5" i="13" l="1"/>
  <c r="AY6" i="13"/>
  <c r="AY4" i="13"/>
  <c r="AZ6" i="13" l="1"/>
  <c r="BA5" i="13"/>
  <c r="BB5" i="13" l="1"/>
  <c r="BA6" i="13"/>
  <c r="BC5" i="13" l="1"/>
  <c r="BB6" i="13"/>
  <c r="BD5" i="13" l="1"/>
  <c r="BC6" i="13"/>
  <c r="BD6" i="13" l="1"/>
  <c r="BE5" i="13"/>
  <c r="BF5" i="13" l="1"/>
  <c r="BE6" i="13"/>
  <c r="BF4" i="13" l="1"/>
  <c r="BG5" i="13"/>
  <c r="BF6" i="13"/>
  <c r="BH5" i="13" l="1"/>
  <c r="BG6" i="13"/>
  <c r="BH6" i="13" l="1"/>
  <c r="BI5" i="13"/>
  <c r="BJ5" i="13" l="1"/>
  <c r="BI6" i="13"/>
  <c r="BK5" i="13" l="1"/>
  <c r="BJ6" i="13"/>
  <c r="BL5" i="13" l="1"/>
  <c r="BL6" i="13" s="1"/>
  <c r="BK6" i="13"/>
</calcChain>
</file>

<file path=xl/sharedStrings.xml><?xml version="1.0" encoding="utf-8"?>
<sst xmlns="http://schemas.openxmlformats.org/spreadsheetml/2006/main" count="84" uniqueCount="75">
  <si>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</si>
  <si>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Entrez le nom de la société dans la cellule B2.</t>
  </si>
  <si>
    <t>Entrez le nom du chef de projet dans la cellule B3. Entrez la date de début du projet dans la cellule E3. Début du projet : l’étiquette figure dans la cellule C3.</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</si>
  <si>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</si>
  <si>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</si>
  <si>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Cette ligne contient des en-têtes pour le planning de projet figurant en dessous. 
Naviguez des cellules B6 à BL6 pour entendre l’énoncé du contenu. Première lettre de chaque jour de la semaine pour la date figurant au-dessus de cet en-tête. Commence dans la cellule I6, et s’étend jusqu’à la cellule BL6.
Le tracé de la chronologie du projet est généré automatiquement en fonction des dates de début et de fin entrées, à l’aide de formats conditionnels.
Ne modifiez pas le contenu des cellules des colonnes au-delà de la colonne I commençant à la cellule I7.</t>
  </si>
  <si>
    <t xml:space="preserve">Ne supprimez pas cette ligne. Cette ligne est masquée afin de préserver une formule utilisée pour mettre en évidence le jour en cours au sein du planning de projet. </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</si>
  <si>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phase et travailler uniquement à partir de tâches, supprimez simplement cette ligne.</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</si>
  <si>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</si>
  <si>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</si>
  <si>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t>
  </si>
  <si>
    <t>Exemple de bloc de titre de phase</t>
  </si>
  <si>
    <t>Ceci est une ligne vide.</t>
  </si>
  <si>
    <t>Cette ligne marque la fin du planning de projet. N’ENTREZ rien dans cette ligne. 
Insérez de nouvelles lignes au-dessus de celle-ci pour continuer d’élaborer votre planning de projet.</t>
  </si>
  <si>
    <t>TÂCHE</t>
  </si>
  <si>
    <t>Tâche 1</t>
  </si>
  <si>
    <t>Tâche 2</t>
  </si>
  <si>
    <t>Tâche 3</t>
  </si>
  <si>
    <t>Tâche 4</t>
  </si>
  <si>
    <t>Tâche 5</t>
  </si>
  <si>
    <t>Insérez les nouvelle lignes au-dessus de celle-ci.</t>
  </si>
  <si>
    <t>Semaine d’affichage :</t>
  </si>
  <si>
    <t>ATTRIBUÉE
À</t>
  </si>
  <si>
    <t>Nom</t>
  </si>
  <si>
    <t>AVANCEMENT</t>
  </si>
  <si>
    <t>DÉBUT</t>
  </si>
  <si>
    <t>FIN</t>
  </si>
  <si>
    <t>JOURS</t>
  </si>
  <si>
    <t>DIAGRAMME DE GANTT SIMPLE par Vertex42.com</t>
  </si>
  <si>
    <t>https://www.vertex42.com/ExcelTemplates/simple-gantt-chart.html</t>
  </si>
  <si>
    <t>À propos de ce modèle</t>
  </si>
  <si>
    <t>Ce modèle fournit un moyen simple de créer un diagramme de Gantt pour vous aider à visualiser et à suivre votre projet. Entrez simplement vos tâches et dates de début et de fin. Aucune formule n’est requise. Les barres du diagramme de Gantt représentent la durée de la tâche et s’affichent avec une mise en forme conditionnelle. Insérez de nouvelles tâches en insérant des lignes.</t>
  </si>
  <si>
    <t>Instructions pour les lecteurs d’écran</t>
  </si>
  <si>
    <t>Ce classeur contient deux feuilles de calcul. 
FeuilleDeTemps
À propos de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</si>
  <si>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Aide supplémentaire</t>
  </si>
  <si>
    <t>Cliquez sur le lien ci-dessous pour visiter le site vertex42.com afin d’en savoir plus sur l’utilisation de ce modèle, par exemple, sur la façon de calculer des jours et des jours de travail, de créer des dépendances de tâches, de modifier les couleurs des barres, d’ajouter une barre de défilement pour faciliter le changement de semaine d’affichage, d’étendre la plage de dates affichée dans le diagramme, etc.</t>
  </si>
  <si>
    <t>Comment utiliser le diagramme de Gantt Simple</t>
  </si>
  <si>
    <t>Autres modèles de gestion de projet</t>
  </si>
  <si>
    <t>Visitez le site Vertex42.com pour télécharger d’autres modèles de gestion de projet, dont différents types de plannings de projet, diagrammes de Gantt, listes de tâches, etc.</t>
  </si>
  <si>
    <t>Modèles de gestion de projet</t>
  </si>
  <si>
    <t>À propos de Vertex42</t>
  </si>
  <si>
    <t>Vertex42.com fournit plus de 300 modèles de feuilles de calcul de conception professionnelle à usage professionnel, personnel ou éducatif, dont la plupart peuvent être téléchargés gratuitement. La collection compte notamment différents calendriers, planificateurs et plannings, ainsi que des feuilles de calcul financières pour la budgétisation, la réduction d’endettement et l’amortissement de prêt.</t>
  </si>
  <si>
    <t>Les entreprises trouveront également des modèles de facture, de feuille de temps, de suivi d’inventaire, d’états financiers et de planification de projet. Les enseignants et les étudiants pourront utiliser des ressources variées, notamment des emplois du temps, des carnets de notes et des feuilles de présence. Organisez votre vie famille avec des planificateurs de repas, des listes de contrôle et des journaux d’entraînement. Chaque modèle est minutieusement étudié, affiné et amélioré au fil du temps grâce aux commentaires de milliers d’utilisateurs.</t>
  </si>
  <si>
    <t>PLANNING D'INTEGRATION DU NOUVEAU COLLABORATEUR</t>
  </si>
  <si>
    <t>Nom du CABINET</t>
  </si>
  <si>
    <t>Pré-intégration des nouvelles recrues</t>
  </si>
  <si>
    <t>Intégration des nouvelles recrues</t>
  </si>
  <si>
    <t>Suivi et évaluation de l'intégration</t>
  </si>
  <si>
    <t>Mail de bienvenue</t>
  </si>
  <si>
    <t>Prendre des nouvelles avant l'intégration</t>
  </si>
  <si>
    <t xml:space="preserve">Préparer le programme de bienvenue du 1er jour </t>
  </si>
  <si>
    <t>Accueillir le nouvel arrivant et lui faire visiter les locaux</t>
  </si>
  <si>
    <t>Prévoir un café d'accueil et un mot de bienvenue</t>
  </si>
  <si>
    <t>Début d'intégration :</t>
  </si>
  <si>
    <t>Entretien avec les RH (formalités administratives…)</t>
  </si>
  <si>
    <t>Remettre le matériel informatique</t>
  </si>
  <si>
    <t>Présenter les outils de travail</t>
  </si>
  <si>
    <t>Déjeuner avec l'équipe</t>
  </si>
  <si>
    <t>Présenter le poste et la mission confiée</t>
  </si>
  <si>
    <t>Bilan du 1er jour</t>
  </si>
  <si>
    <t>Bilan de la 1ère semaine</t>
  </si>
  <si>
    <t>Bilan à J+30</t>
  </si>
  <si>
    <t>Bilan à J+60</t>
  </si>
  <si>
    <t>Bilan à J+90</t>
  </si>
  <si>
    <t xml:space="preserve">Remettre le livret d'accueil </t>
  </si>
  <si>
    <t>Journée d'intégration des nouveaux collaborateurs</t>
  </si>
  <si>
    <t xml:space="preserve">Nommer un parrain </t>
  </si>
  <si>
    <t>Remettre un kit d'intégration (carnet , stylo…)</t>
  </si>
  <si>
    <t>Remettre le rapport d'étonnement</t>
  </si>
  <si>
    <t>Evaluer la réussite de l'intégration</t>
  </si>
  <si>
    <t>Mail d'annonce aux équipes ou sur le réseau social</t>
  </si>
  <si>
    <t>Projet à intégrer ici</t>
  </si>
  <si>
    <t>date debut</t>
  </si>
  <si>
    <t>date fin</t>
  </si>
  <si>
    <t>Préparer/anticiper l'arrivée (administratif, bureau, matériel, logiciel, codes d'accès, mail, téléphone…)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</si>
</sst>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d\,\ m/d/yyyy"/>
    <numFmt numFmtId="167" formatCode="d/m/yy;@"/>
    <numFmt numFmtId="168" formatCode="d\ mmm\ yyyy"/>
    <numFmt numFmtId="169" formatCode="d"/>
    <numFmt numFmtId="170" formatCode="[$-F800]dddd\,\ mmmm\ dd\,\ yyyy"/>
  </numFmts>
  <fonts count="37"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7"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7" fontId="0" fillId="8" borderId="2" xfId="0" applyNumberFormat="1" applyFill="1" applyBorder="1" applyAlignment="1">
      <alignment horizontal="center" vertical="center"/>
    </xf>
    <xf numFmtId="167" fontId="5" fillId="8" borderId="2" xfId="0" applyNumberFormat="1" applyFont="1" applyFill="1" applyBorder="1" applyAlignment="1">
      <alignment horizontal="center" vertical="center"/>
    </xf>
    <xf numFmtId="167" fontId="9" fillId="3" borderId="2" xfId="10" applyFill="1">
      <alignment horizontal="center" vertical="center"/>
    </xf>
    <xf numFmtId="167" fontId="0" fillId="9" borderId="2" xfId="0" applyNumberFormat="1" applyFill="1" applyBorder="1" applyAlignment="1">
      <alignment horizontal="center" vertical="center"/>
    </xf>
    <xf numFmtId="167" fontId="5" fillId="9" borderId="2" xfId="0" applyNumberFormat="1" applyFont="1" applyFill="1" applyBorder="1" applyAlignment="1">
      <alignment horizontal="center" vertical="center"/>
    </xf>
    <xf numFmtId="167" fontId="9" fillId="4" borderId="2" xfId="10" applyFill="1">
      <alignment horizontal="center" vertical="center"/>
    </xf>
    <xf numFmtId="167" fontId="0" fillId="6" borderId="2" xfId="0" applyNumberFormat="1" applyFill="1" applyBorder="1" applyAlignment="1">
      <alignment horizontal="center" vertical="center"/>
    </xf>
    <xf numFmtId="167" fontId="5" fillId="6" borderId="2" xfId="0" applyNumberFormat="1" applyFont="1" applyFill="1" applyBorder="1" applyAlignment="1">
      <alignment horizontal="center" vertical="center"/>
    </xf>
    <xf numFmtId="167" fontId="9" fillId="11" borderId="2" xfId="10"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10" borderId="2" xfId="10" applyFill="1">
      <alignment horizontal="center" vertical="center"/>
    </xf>
    <xf numFmtId="167" fontId="9" fillId="0" borderId="2" xfId="10">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69" fontId="11" fillId="7" borderId="0" xfId="0" applyNumberFormat="1" applyFont="1" applyFill="1" applyAlignment="1">
      <alignment horizontal="center" vertical="center"/>
    </xf>
    <xf numFmtId="169" fontId="11" fillId="7" borderId="7" xfId="0" applyNumberFormat="1" applyFont="1" applyFill="1" applyBorder="1" applyAlignment="1">
      <alignment horizontal="center" vertical="center"/>
    </xf>
    <xf numFmtId="168" fontId="0" fillId="7" borderId="4" xfId="0" applyNumberFormat="1" applyFill="1" applyBorder="1" applyAlignment="1">
      <alignment horizontal="left" vertical="center" wrapText="1" indent="1"/>
    </xf>
    <xf numFmtId="168" fontId="0" fillId="7" borderId="1" xfId="0" applyNumberFormat="1" applyFill="1" applyBorder="1" applyAlignment="1">
      <alignment horizontal="left" vertical="center" wrapText="1" indent="1"/>
    </xf>
    <xf numFmtId="168" fontId="0" fillId="7" borderId="5" xfId="0" applyNumberFormat="1" applyFill="1" applyBorder="1" applyAlignment="1">
      <alignment horizontal="left" vertical="center" wrapText="1" indent="1"/>
    </xf>
    <xf numFmtId="0" fontId="9" fillId="0" borderId="0" xfId="8">
      <alignment horizontal="right" indent="1"/>
    </xf>
    <xf numFmtId="0" fontId="9" fillId="0" borderId="7" xfId="8" applyBorder="1">
      <alignment horizontal="right" indent="1"/>
    </xf>
    <xf numFmtId="170" fontId="9" fillId="0" borderId="3" xfId="9" applyNumberFormat="1">
      <alignment horizontal="center" vertical="center"/>
    </xf>
  </cellXfs>
  <cellStyles count="54">
    <cellStyle name="20 % - Accent1" xfId="31" builtinId="30" customBuiltin="1"/>
    <cellStyle name="20 % - Accent2" xfId="35" builtinId="34" customBuiltin="1"/>
    <cellStyle name="20 % - Accent3" xfId="39" builtinId="38" customBuiltin="1"/>
    <cellStyle name="20 % - Accent4" xfId="43" builtinId="42" customBuiltin="1"/>
    <cellStyle name="20 % - Accent5" xfId="47" builtinId="46" customBuiltin="1"/>
    <cellStyle name="20 % - Accent6" xfId="51" builtinId="50" customBuiltin="1"/>
    <cellStyle name="40 % - Accent1" xfId="32" builtinId="31" customBuiltin="1"/>
    <cellStyle name="40 % - Accent2" xfId="36" builtinId="35" customBuiltin="1"/>
    <cellStyle name="40 % - Accent3" xfId="40" builtinId="39" customBuiltin="1"/>
    <cellStyle name="40 % - Accent4" xfId="44" builtinId="43" customBuiltin="1"/>
    <cellStyle name="40 % - Accent5" xfId="48" builtinId="47" customBuiltin="1"/>
    <cellStyle name="40 % - Accent6" xfId="52" builtinId="51" customBuiltin="1"/>
    <cellStyle name="60 % - Accent1" xfId="33" builtinId="32" customBuiltin="1"/>
    <cellStyle name="60 % - Accent2" xfId="37" builtinId="36" customBuiltin="1"/>
    <cellStyle name="60 % - Accent3" xfId="41" builtinId="40" customBuiltin="1"/>
    <cellStyle name="60 % - Accent4" xfId="45" builtinId="44" customBuiltin="1"/>
    <cellStyle name="60 % - Accent5" xfId="49" builtinId="48" customBuiltin="1"/>
    <cellStyle name="60 %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vertissement" xfId="26" builtinId="11" customBuiltin="1"/>
    <cellStyle name="Calcul" xfId="23" builtinId="22" customBuiltin="1"/>
    <cellStyle name="Cellule liée" xfId="24" builtinId="24" customBuiltin="1"/>
    <cellStyle name="Date" xfId="10" xr:uid="{229918B6-DD13-4F5A-97B9-305F7E002AA3}"/>
    <cellStyle name="Début du projet" xfId="9" xr:uid="{8EB8A09A-C31C-40A3-B2C1-9449520178B8}"/>
    <cellStyle name="Entrée" xfId="21" builtinId="20" customBuiltin="1"/>
    <cellStyle name="Insatisfaisant" xfId="19" builtinId="27" customBuiltin="1"/>
    <cellStyle name="Lien hypertexte" xfId="1" builtinId="8" customBuiltin="1"/>
    <cellStyle name="Lien hypertexte visité" xfId="13" builtinId="9" customBuiltin="1"/>
    <cellStyle name="Milliers" xfId="4" builtinId="3" customBuiltin="1"/>
    <cellStyle name="Milliers [0]" xfId="14" builtinId="6" customBuiltin="1"/>
    <cellStyle name="Monétaire" xfId="15" builtinId="4" customBuiltin="1"/>
    <cellStyle name="Monétaire [0]" xfId="16" builtinId="7" customBuiltin="1"/>
    <cellStyle name="Neutre" xfId="20" builtinId="28" customBuiltin="1"/>
    <cellStyle name="Nom" xfId="11" xr:uid="{B2D3C1EE-6B41-4801-AAFC-C2274E49E503}"/>
    <cellStyle name="Normal" xfId="0" builtinId="0" customBuiltin="1"/>
    <cellStyle name="Note" xfId="27" builtinId="10" customBuiltin="1"/>
    <cellStyle name="Pourcentage" xfId="2" builtinId="5" customBuiltin="1"/>
    <cellStyle name="Satisfaisant" xfId="18" builtinId="26" customBuiltin="1"/>
    <cellStyle name="Sortie" xfId="22" builtinId="21" customBuiltin="1"/>
    <cellStyle name="Tâche" xfId="12" xr:uid="{6391D789-272B-4DD2-9BF3-2CDCF610FA41}"/>
    <cellStyle name="Texte explicatif" xfId="28" builtinId="53" customBuiltin="1"/>
    <cellStyle name="Titre" xfId="5" builtinId="15" customBuiltin="1"/>
    <cellStyle name="Titre 1" xfId="6" builtinId="16" customBuiltin="1"/>
    <cellStyle name="Titre 2" xfId="7" builtinId="17" customBuiltin="1"/>
    <cellStyle name="Titre 3" xfId="8" builtinId="18" customBuiltin="1"/>
    <cellStyle name="Titre 4" xfId="17" builtinId="19" customBuiltin="1"/>
    <cellStyle name="Total" xfId="29" builtinId="25" customBuiltin="1"/>
    <cellStyle name="Vérification" xfId="25" builtinId="23" customBuiltin="1"/>
    <cellStyle name="zTexteMasqué"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34359-DAF4-4CD6-BF71-3755D19F1DD4}">
  <sheetPr>
    <pageSetUpPr fitToPage="1"/>
  </sheetPr>
  <dimension ref="A1:BL44"/>
  <sheetViews>
    <sheetView showGridLines="0" tabSelected="1" showRuler="0" zoomScale="80" zoomScaleNormal="80" zoomScalePageLayoutView="70" workbookViewId="0">
      <pane ySplit="6" topLeftCell="A8" activePane="bottomLeft" state="frozen"/>
      <selection pane="bottomLeft" activeCell="D12" sqref="D12"/>
    </sheetView>
  </sheetViews>
  <sheetFormatPr baseColWidth="10" defaultColWidth="9.1328125" defaultRowHeight="30" customHeight="1" x14ac:dyDescent="0.45"/>
  <cols>
    <col min="1" max="1" width="2.73046875" style="45" customWidth="1"/>
    <col min="2" max="2" width="79.86328125" customWidth="1"/>
    <col min="3" max="3" width="32.86328125" customWidth="1"/>
    <col min="4" max="4" width="12.73046875" customWidth="1"/>
    <col min="5" max="5" width="10.3984375" style="5" customWidth="1"/>
    <col min="6" max="6" width="10.3984375" customWidth="1"/>
    <col min="7" max="7" width="2.73046875" customWidth="1"/>
    <col min="8" max="8" width="9.59765625" hidden="1" customWidth="1"/>
    <col min="9" max="64" width="2.59765625" customWidth="1"/>
  </cols>
  <sheetData>
    <row r="1" spans="1:64" ht="30" customHeight="1" x14ac:dyDescent="0.85">
      <c r="A1" s="46" t="s">
        <v>0</v>
      </c>
      <c r="B1" s="49" t="s">
        <v>43</v>
      </c>
      <c r="C1" s="1"/>
      <c r="D1" s="2"/>
      <c r="E1" s="4"/>
      <c r="F1" s="34"/>
      <c r="H1" s="2"/>
      <c r="I1" s="67"/>
    </row>
    <row r="2" spans="1:64" ht="30" customHeight="1" x14ac:dyDescent="0.55000000000000004">
      <c r="A2" s="45" t="s">
        <v>1</v>
      </c>
      <c r="B2" s="50" t="s">
        <v>44</v>
      </c>
      <c r="I2" s="68"/>
    </row>
    <row r="3" spans="1:64" ht="30" customHeight="1" x14ac:dyDescent="0.45">
      <c r="A3" s="45" t="s">
        <v>2</v>
      </c>
      <c r="B3" s="51"/>
      <c r="C3" s="91" t="s">
        <v>53</v>
      </c>
      <c r="D3" s="92"/>
      <c r="E3" s="93">
        <v>45078</v>
      </c>
      <c r="F3" s="93"/>
    </row>
    <row r="4" spans="1:64" ht="30" customHeight="1" x14ac:dyDescent="0.45">
      <c r="A4" s="46" t="s">
        <v>3</v>
      </c>
      <c r="C4" s="91" t="s">
        <v>21</v>
      </c>
      <c r="D4" s="92"/>
      <c r="E4" s="7">
        <v>2</v>
      </c>
      <c r="I4" s="88">
        <f>I5</f>
        <v>45082</v>
      </c>
      <c r="J4" s="89"/>
      <c r="K4" s="89"/>
      <c r="L4" s="89"/>
      <c r="M4" s="89"/>
      <c r="N4" s="89"/>
      <c r="O4" s="90"/>
      <c r="P4" s="88">
        <f>P5</f>
        <v>45089</v>
      </c>
      <c r="Q4" s="89"/>
      <c r="R4" s="89"/>
      <c r="S4" s="89"/>
      <c r="T4" s="89"/>
      <c r="U4" s="89"/>
      <c r="V4" s="90"/>
      <c r="W4" s="88">
        <f>W5</f>
        <v>45096</v>
      </c>
      <c r="X4" s="89"/>
      <c r="Y4" s="89"/>
      <c r="Z4" s="89"/>
      <c r="AA4" s="89"/>
      <c r="AB4" s="89"/>
      <c r="AC4" s="90"/>
      <c r="AD4" s="88">
        <f>AD5</f>
        <v>45103</v>
      </c>
      <c r="AE4" s="89"/>
      <c r="AF4" s="89"/>
      <c r="AG4" s="89"/>
      <c r="AH4" s="89"/>
      <c r="AI4" s="89"/>
      <c r="AJ4" s="90"/>
      <c r="AK4" s="88">
        <f>AK5</f>
        <v>45110</v>
      </c>
      <c r="AL4" s="89"/>
      <c r="AM4" s="89"/>
      <c r="AN4" s="89"/>
      <c r="AO4" s="89"/>
      <c r="AP4" s="89"/>
      <c r="AQ4" s="90"/>
      <c r="AR4" s="88">
        <f>AR5</f>
        <v>45117</v>
      </c>
      <c r="AS4" s="89"/>
      <c r="AT4" s="89"/>
      <c r="AU4" s="89"/>
      <c r="AV4" s="89"/>
      <c r="AW4" s="89"/>
      <c r="AX4" s="90"/>
      <c r="AY4" s="88">
        <f>AY5</f>
        <v>45124</v>
      </c>
      <c r="AZ4" s="89"/>
      <c r="BA4" s="89"/>
      <c r="BB4" s="89"/>
      <c r="BC4" s="89"/>
      <c r="BD4" s="89"/>
      <c r="BE4" s="90"/>
      <c r="BF4" s="88">
        <f>BF5</f>
        <v>45131</v>
      </c>
      <c r="BG4" s="89"/>
      <c r="BH4" s="89"/>
      <c r="BI4" s="89"/>
      <c r="BJ4" s="89"/>
      <c r="BK4" s="89"/>
      <c r="BL4" s="90"/>
    </row>
    <row r="5" spans="1:64" ht="15" customHeight="1" x14ac:dyDescent="0.45">
      <c r="A5" s="46" t="s">
        <v>4</v>
      </c>
      <c r="B5" s="66"/>
      <c r="C5" s="66"/>
      <c r="D5" s="66"/>
      <c r="E5" s="66"/>
      <c r="F5" s="66"/>
      <c r="G5" s="66"/>
      <c r="I5" s="85">
        <f>Début_Projet-WEEKDAY(Début_Projet,1)+2+7*(Semaine_Affichage-1)</f>
        <v>45082</v>
      </c>
      <c r="J5" s="86">
        <f>I5+1</f>
        <v>45083</v>
      </c>
      <c r="K5" s="86">
        <f t="shared" ref="K5:AX5" si="0">J5+1</f>
        <v>45084</v>
      </c>
      <c r="L5" s="86">
        <f t="shared" si="0"/>
        <v>45085</v>
      </c>
      <c r="M5" s="86">
        <f t="shared" si="0"/>
        <v>45086</v>
      </c>
      <c r="N5" s="86">
        <f t="shared" si="0"/>
        <v>45087</v>
      </c>
      <c r="O5" s="87">
        <f t="shared" si="0"/>
        <v>45088</v>
      </c>
      <c r="P5" s="85">
        <f>O5+1</f>
        <v>45089</v>
      </c>
      <c r="Q5" s="86">
        <f>P5+1</f>
        <v>45090</v>
      </c>
      <c r="R5" s="86">
        <f t="shared" si="0"/>
        <v>45091</v>
      </c>
      <c r="S5" s="86">
        <f t="shared" si="0"/>
        <v>45092</v>
      </c>
      <c r="T5" s="86">
        <f t="shared" si="0"/>
        <v>45093</v>
      </c>
      <c r="U5" s="86">
        <f t="shared" si="0"/>
        <v>45094</v>
      </c>
      <c r="V5" s="87">
        <f t="shared" si="0"/>
        <v>45095</v>
      </c>
      <c r="W5" s="85">
        <f>V5+1</f>
        <v>45096</v>
      </c>
      <c r="X5" s="86">
        <f>W5+1</f>
        <v>45097</v>
      </c>
      <c r="Y5" s="86">
        <f t="shared" si="0"/>
        <v>45098</v>
      </c>
      <c r="Z5" s="86">
        <f t="shared" si="0"/>
        <v>45099</v>
      </c>
      <c r="AA5" s="86">
        <f t="shared" si="0"/>
        <v>45100</v>
      </c>
      <c r="AB5" s="86">
        <f t="shared" si="0"/>
        <v>45101</v>
      </c>
      <c r="AC5" s="87">
        <f t="shared" si="0"/>
        <v>45102</v>
      </c>
      <c r="AD5" s="85">
        <f>AC5+1</f>
        <v>45103</v>
      </c>
      <c r="AE5" s="86">
        <f>AD5+1</f>
        <v>45104</v>
      </c>
      <c r="AF5" s="86">
        <f t="shared" si="0"/>
        <v>45105</v>
      </c>
      <c r="AG5" s="86">
        <f t="shared" si="0"/>
        <v>45106</v>
      </c>
      <c r="AH5" s="86">
        <f t="shared" si="0"/>
        <v>45107</v>
      </c>
      <c r="AI5" s="86">
        <f t="shared" si="0"/>
        <v>45108</v>
      </c>
      <c r="AJ5" s="87">
        <f t="shared" si="0"/>
        <v>45109</v>
      </c>
      <c r="AK5" s="85">
        <f>AJ5+1</f>
        <v>45110</v>
      </c>
      <c r="AL5" s="86">
        <f>AK5+1</f>
        <v>45111</v>
      </c>
      <c r="AM5" s="86">
        <f t="shared" si="0"/>
        <v>45112</v>
      </c>
      <c r="AN5" s="86">
        <f t="shared" si="0"/>
        <v>45113</v>
      </c>
      <c r="AO5" s="86">
        <f t="shared" si="0"/>
        <v>45114</v>
      </c>
      <c r="AP5" s="86">
        <f t="shared" si="0"/>
        <v>45115</v>
      </c>
      <c r="AQ5" s="87">
        <f t="shared" si="0"/>
        <v>45116</v>
      </c>
      <c r="AR5" s="85">
        <f>AQ5+1</f>
        <v>45117</v>
      </c>
      <c r="AS5" s="86">
        <f>AR5+1</f>
        <v>45118</v>
      </c>
      <c r="AT5" s="86">
        <f t="shared" si="0"/>
        <v>45119</v>
      </c>
      <c r="AU5" s="86">
        <f t="shared" si="0"/>
        <v>45120</v>
      </c>
      <c r="AV5" s="86">
        <f t="shared" si="0"/>
        <v>45121</v>
      </c>
      <c r="AW5" s="86">
        <f t="shared" si="0"/>
        <v>45122</v>
      </c>
      <c r="AX5" s="87">
        <f t="shared" si="0"/>
        <v>45123</v>
      </c>
      <c r="AY5" s="85">
        <f>AX5+1</f>
        <v>45124</v>
      </c>
      <c r="AZ5" s="86">
        <f>AY5+1</f>
        <v>45125</v>
      </c>
      <c r="BA5" s="86">
        <f t="shared" ref="BA5:BE5" si="1">AZ5+1</f>
        <v>45126</v>
      </c>
      <c r="BB5" s="86">
        <f t="shared" si="1"/>
        <v>45127</v>
      </c>
      <c r="BC5" s="86">
        <f t="shared" si="1"/>
        <v>45128</v>
      </c>
      <c r="BD5" s="86">
        <f t="shared" si="1"/>
        <v>45129</v>
      </c>
      <c r="BE5" s="87">
        <f t="shared" si="1"/>
        <v>45130</v>
      </c>
      <c r="BF5" s="85">
        <f>BE5+1</f>
        <v>45131</v>
      </c>
      <c r="BG5" s="86">
        <f>BF5+1</f>
        <v>45132</v>
      </c>
      <c r="BH5" s="86">
        <f t="shared" ref="BH5:BL5" si="2">BG5+1</f>
        <v>45133</v>
      </c>
      <c r="BI5" s="86">
        <f t="shared" si="2"/>
        <v>45134</v>
      </c>
      <c r="BJ5" s="86">
        <f t="shared" si="2"/>
        <v>45135</v>
      </c>
      <c r="BK5" s="86">
        <f t="shared" si="2"/>
        <v>45136</v>
      </c>
      <c r="BL5" s="87">
        <f t="shared" si="2"/>
        <v>45137</v>
      </c>
    </row>
    <row r="6" spans="1:64" ht="30" customHeight="1" thickBot="1" x14ac:dyDescent="0.5">
      <c r="A6" s="46" t="s">
        <v>5</v>
      </c>
      <c r="B6" s="8" t="s">
        <v>14</v>
      </c>
      <c r="C6" s="9" t="s">
        <v>22</v>
      </c>
      <c r="D6" s="9" t="s">
        <v>24</v>
      </c>
      <c r="E6" s="9" t="s">
        <v>25</v>
      </c>
      <c r="F6" s="9" t="s">
        <v>26</v>
      </c>
      <c r="G6" s="9"/>
      <c r="H6" s="9" t="s">
        <v>27</v>
      </c>
      <c r="I6" s="10" t="str">
        <f t="shared" ref="I6:BL6" si="3">LEFT(TEXT(I5,"jjj"),1)</f>
        <v>l</v>
      </c>
      <c r="J6" s="10" t="str">
        <f t="shared" si="3"/>
        <v>m</v>
      </c>
      <c r="K6" s="10" t="str">
        <f t="shared" si="3"/>
        <v>m</v>
      </c>
      <c r="L6" s="10" t="str">
        <f t="shared" si="3"/>
        <v>j</v>
      </c>
      <c r="M6" s="10" t="str">
        <f t="shared" si="3"/>
        <v>v</v>
      </c>
      <c r="N6" s="10" t="str">
        <f t="shared" si="3"/>
        <v>s</v>
      </c>
      <c r="O6" s="10" t="str">
        <f t="shared" si="3"/>
        <v>d</v>
      </c>
      <c r="P6" s="10" t="str">
        <f t="shared" si="3"/>
        <v>l</v>
      </c>
      <c r="Q6" s="10" t="str">
        <f t="shared" si="3"/>
        <v>m</v>
      </c>
      <c r="R6" s="10" t="str">
        <f t="shared" si="3"/>
        <v>m</v>
      </c>
      <c r="S6" s="10" t="str">
        <f t="shared" si="3"/>
        <v>j</v>
      </c>
      <c r="T6" s="10" t="str">
        <f t="shared" si="3"/>
        <v>v</v>
      </c>
      <c r="U6" s="10" t="str">
        <f t="shared" si="3"/>
        <v>s</v>
      </c>
      <c r="V6" s="10" t="str">
        <f t="shared" si="3"/>
        <v>d</v>
      </c>
      <c r="W6" s="10" t="str">
        <f t="shared" si="3"/>
        <v>l</v>
      </c>
      <c r="X6" s="10" t="str">
        <f t="shared" si="3"/>
        <v>m</v>
      </c>
      <c r="Y6" s="10" t="str">
        <f t="shared" si="3"/>
        <v>m</v>
      </c>
      <c r="Z6" s="10" t="str">
        <f t="shared" si="3"/>
        <v>j</v>
      </c>
      <c r="AA6" s="10" t="str">
        <f t="shared" si="3"/>
        <v>v</v>
      </c>
      <c r="AB6" s="10" t="str">
        <f t="shared" si="3"/>
        <v>s</v>
      </c>
      <c r="AC6" s="10" t="str">
        <f t="shared" si="3"/>
        <v>d</v>
      </c>
      <c r="AD6" s="10" t="str">
        <f t="shared" si="3"/>
        <v>l</v>
      </c>
      <c r="AE6" s="10" t="str">
        <f t="shared" si="3"/>
        <v>m</v>
      </c>
      <c r="AF6" s="10" t="str">
        <f t="shared" si="3"/>
        <v>m</v>
      </c>
      <c r="AG6" s="10" t="str">
        <f t="shared" si="3"/>
        <v>j</v>
      </c>
      <c r="AH6" s="10" t="str">
        <f t="shared" si="3"/>
        <v>v</v>
      </c>
      <c r="AI6" s="10" t="str">
        <f t="shared" si="3"/>
        <v>s</v>
      </c>
      <c r="AJ6" s="10" t="str">
        <f t="shared" si="3"/>
        <v>d</v>
      </c>
      <c r="AK6" s="10" t="str">
        <f t="shared" si="3"/>
        <v>l</v>
      </c>
      <c r="AL6" s="10" t="str">
        <f t="shared" si="3"/>
        <v>m</v>
      </c>
      <c r="AM6" s="10" t="str">
        <f t="shared" si="3"/>
        <v>m</v>
      </c>
      <c r="AN6" s="10" t="str">
        <f t="shared" si="3"/>
        <v>j</v>
      </c>
      <c r="AO6" s="10" t="str">
        <f t="shared" si="3"/>
        <v>v</v>
      </c>
      <c r="AP6" s="10" t="str">
        <f t="shared" si="3"/>
        <v>s</v>
      </c>
      <c r="AQ6" s="10" t="str">
        <f t="shared" si="3"/>
        <v>d</v>
      </c>
      <c r="AR6" s="10" t="str">
        <f t="shared" si="3"/>
        <v>l</v>
      </c>
      <c r="AS6" s="10" t="str">
        <f t="shared" si="3"/>
        <v>m</v>
      </c>
      <c r="AT6" s="10" t="str">
        <f t="shared" si="3"/>
        <v>m</v>
      </c>
      <c r="AU6" s="10" t="str">
        <f t="shared" si="3"/>
        <v>j</v>
      </c>
      <c r="AV6" s="10" t="str">
        <f t="shared" si="3"/>
        <v>v</v>
      </c>
      <c r="AW6" s="10" t="str">
        <f t="shared" si="3"/>
        <v>s</v>
      </c>
      <c r="AX6" s="10" t="str">
        <f t="shared" si="3"/>
        <v>d</v>
      </c>
      <c r="AY6" s="10" t="str">
        <f t="shared" si="3"/>
        <v>l</v>
      </c>
      <c r="AZ6" s="10" t="str">
        <f t="shared" si="3"/>
        <v>m</v>
      </c>
      <c r="BA6" s="10" t="str">
        <f t="shared" si="3"/>
        <v>m</v>
      </c>
      <c r="BB6" s="10" t="str">
        <f t="shared" si="3"/>
        <v>j</v>
      </c>
      <c r="BC6" s="10" t="str">
        <f t="shared" si="3"/>
        <v>v</v>
      </c>
      <c r="BD6" s="10" t="str">
        <f t="shared" si="3"/>
        <v>s</v>
      </c>
      <c r="BE6" s="10" t="str">
        <f t="shared" si="3"/>
        <v>d</v>
      </c>
      <c r="BF6" s="10" t="str">
        <f t="shared" si="3"/>
        <v>l</v>
      </c>
      <c r="BG6" s="10" t="str">
        <f t="shared" si="3"/>
        <v>m</v>
      </c>
      <c r="BH6" s="10" t="str">
        <f t="shared" si="3"/>
        <v>m</v>
      </c>
      <c r="BI6" s="10" t="str">
        <f t="shared" si="3"/>
        <v>j</v>
      </c>
      <c r="BJ6" s="10" t="str">
        <f t="shared" si="3"/>
        <v>v</v>
      </c>
      <c r="BK6" s="10" t="str">
        <f t="shared" si="3"/>
        <v>s</v>
      </c>
      <c r="BL6" s="10" t="str">
        <f t="shared" si="3"/>
        <v>d</v>
      </c>
    </row>
    <row r="7" spans="1:64" ht="14.65" hidden="1" thickBot="1" x14ac:dyDescent="0.5">
      <c r="A7" s="45" t="s">
        <v>6</v>
      </c>
      <c r="C7" s="48"/>
      <c r="E7"/>
      <c r="H7" t="str">
        <f>IF(OR(ISBLANK(début_tâche),ISBLANK(fin_tâche)),"",fin_tâche-début_tâche+1)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5">
      <c r="A8" s="46" t="s">
        <v>7</v>
      </c>
      <c r="B8" s="15" t="s">
        <v>45</v>
      </c>
      <c r="C8" s="52"/>
      <c r="D8" s="16"/>
      <c r="E8" s="70"/>
      <c r="F8" s="71"/>
      <c r="G8" s="14"/>
      <c r="H8" s="14" t="str">
        <f t="shared" ref="H8:H41" si="4">IF(OR(ISBLANK(début_tâche),ISBLANK(fin_tâche)),"",fin_tâche-début_tâche+1)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5">
      <c r="A9" s="46" t="s">
        <v>8</v>
      </c>
      <c r="B9" s="61" t="s">
        <v>48</v>
      </c>
      <c r="C9" s="53" t="s">
        <v>23</v>
      </c>
      <c r="D9" s="17">
        <v>1</v>
      </c>
      <c r="E9" s="72">
        <f>Début_Projet-60</f>
        <v>45018</v>
      </c>
      <c r="F9" s="72">
        <f>E9+3</f>
        <v>45021</v>
      </c>
      <c r="G9" s="14"/>
      <c r="H9" s="14">
        <f t="shared" si="4"/>
        <v>4</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5">
      <c r="A10" s="46" t="s">
        <v>9</v>
      </c>
      <c r="B10" s="61" t="s">
        <v>70</v>
      </c>
      <c r="C10" s="53"/>
      <c r="D10" s="17">
        <v>0.5</v>
      </c>
      <c r="E10" s="72">
        <f>Début_Projet-30</f>
        <v>45048</v>
      </c>
      <c r="F10" s="72">
        <f>E10+2</f>
        <v>45050</v>
      </c>
      <c r="G10" s="14"/>
      <c r="H10" s="14">
        <f t="shared" si="4"/>
        <v>3</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5">
      <c r="A11" s="45"/>
      <c r="B11" s="61" t="s">
        <v>74</v>
      </c>
      <c r="C11" s="53"/>
      <c r="D11" s="17">
        <v>0.1</v>
      </c>
      <c r="E11" s="72">
        <f>F10</f>
        <v>45050</v>
      </c>
      <c r="F11" s="72">
        <f>E11+4</f>
        <v>45054</v>
      </c>
      <c r="G11" s="14"/>
      <c r="H11" s="14">
        <f t="shared" si="4"/>
        <v>5</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5">
      <c r="A12" s="45"/>
      <c r="B12" s="61" t="s">
        <v>50</v>
      </c>
      <c r="C12" s="53"/>
      <c r="D12" s="17"/>
      <c r="E12" s="72">
        <f>F11</f>
        <v>45054</v>
      </c>
      <c r="F12" s="72">
        <f>E12+5</f>
        <v>45059</v>
      </c>
      <c r="G12" s="14"/>
      <c r="H12" s="14">
        <f t="shared" si="4"/>
        <v>6</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5">
      <c r="A13" s="45"/>
      <c r="B13" s="61" t="s">
        <v>49</v>
      </c>
      <c r="C13" s="53"/>
      <c r="D13" s="17"/>
      <c r="E13" s="72">
        <f>+Début_Projet-60</f>
        <v>45018</v>
      </c>
      <c r="F13" s="72">
        <f>+Début_Projet-1</f>
        <v>45077</v>
      </c>
      <c r="G13" s="14"/>
      <c r="H13" s="14">
        <f t="shared" si="4"/>
        <v>60</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5">
      <c r="A14" s="45"/>
      <c r="B14" s="61" t="s">
        <v>66</v>
      </c>
      <c r="C14" s="53"/>
      <c r="D14" s="17"/>
      <c r="E14" s="72">
        <f>+Début_Projet-30</f>
        <v>45048</v>
      </c>
      <c r="F14" s="72">
        <f>+Début_Projet-1</f>
        <v>45077</v>
      </c>
      <c r="G14" s="14"/>
      <c r="H14" s="14">
        <f t="shared" si="4"/>
        <v>30</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5">
      <c r="A15" s="46" t="s">
        <v>10</v>
      </c>
      <c r="B15" s="18" t="s">
        <v>46</v>
      </c>
      <c r="C15" s="54"/>
      <c r="D15" s="19"/>
      <c r="E15" s="73"/>
      <c r="F15" s="74"/>
      <c r="G15" s="14"/>
      <c r="H15" s="14" t="str">
        <f t="shared" si="4"/>
        <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5">
      <c r="A16" s="46"/>
      <c r="B16" s="62" t="s">
        <v>51</v>
      </c>
      <c r="C16" s="55"/>
      <c r="D16" s="20"/>
      <c r="E16" s="75">
        <f>Début_Projet</f>
        <v>45078</v>
      </c>
      <c r="F16" s="75">
        <f>Début_Projet</f>
        <v>45078</v>
      </c>
      <c r="G16" s="14"/>
      <c r="H16" s="14">
        <f t="shared" si="4"/>
        <v>1</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5">
      <c r="A17" s="45"/>
      <c r="B17" s="62" t="s">
        <v>52</v>
      </c>
      <c r="C17" s="55"/>
      <c r="D17" s="20"/>
      <c r="E17" s="75">
        <f>Début_Projet</f>
        <v>45078</v>
      </c>
      <c r="F17" s="75">
        <f>Début_Projet</f>
        <v>45078</v>
      </c>
      <c r="G17" s="14"/>
      <c r="H17" s="14">
        <f t="shared" si="4"/>
        <v>1</v>
      </c>
      <c r="I17" s="31"/>
      <c r="J17" s="31"/>
      <c r="K17" s="31"/>
      <c r="L17" s="31"/>
      <c r="M17" s="31"/>
      <c r="N17" s="31"/>
      <c r="O17" s="31"/>
      <c r="P17" s="31"/>
      <c r="Q17" s="31"/>
      <c r="R17" s="31"/>
      <c r="S17" s="31"/>
      <c r="T17" s="31"/>
      <c r="U17" s="32"/>
      <c r="V17" s="32"/>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5">
      <c r="A18" s="45"/>
      <c r="B18" s="62" t="s">
        <v>54</v>
      </c>
      <c r="C18" s="55"/>
      <c r="D18" s="20"/>
      <c r="E18" s="75">
        <f>E24</f>
        <v>45079</v>
      </c>
      <c r="F18" s="75">
        <f>Début_Projet</f>
        <v>45078</v>
      </c>
      <c r="G18" s="14"/>
      <c r="H18" s="14">
        <f t="shared" si="4"/>
        <v>0</v>
      </c>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5">
      <c r="A19" s="45"/>
      <c r="B19" s="62" t="s">
        <v>58</v>
      </c>
      <c r="C19" s="55"/>
      <c r="D19" s="20"/>
      <c r="E19" s="75">
        <f>E18</f>
        <v>45079</v>
      </c>
      <c r="F19" s="75">
        <f>Début_Projet</f>
        <v>45078</v>
      </c>
      <c r="G19" s="14"/>
      <c r="H19" s="14">
        <f t="shared" si="4"/>
        <v>0</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5">
      <c r="A20" s="45"/>
      <c r="B20" s="62" t="s">
        <v>67</v>
      </c>
      <c r="C20" s="55"/>
      <c r="D20" s="20"/>
      <c r="E20" s="75">
        <f>E17</f>
        <v>45078</v>
      </c>
      <c r="F20" s="75">
        <f>Début_Projet</f>
        <v>45078</v>
      </c>
      <c r="G20" s="14"/>
      <c r="H20" s="14">
        <f t="shared" si="4"/>
        <v>1</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5">
      <c r="A21" s="45"/>
      <c r="B21" s="62" t="s">
        <v>55</v>
      </c>
      <c r="C21" s="55"/>
      <c r="D21" s="20"/>
      <c r="E21" s="75">
        <f>+Début_Projet</f>
        <v>45078</v>
      </c>
      <c r="F21" s="75">
        <f>Début_Projet</f>
        <v>45078</v>
      </c>
      <c r="G21" s="14"/>
      <c r="H21" s="14">
        <f t="shared" si="4"/>
        <v>1</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5">
      <c r="A22" s="45"/>
      <c r="B22" s="62" t="s">
        <v>57</v>
      </c>
      <c r="C22" s="55"/>
      <c r="D22" s="20"/>
      <c r="E22" s="75">
        <f>+Début_Projet</f>
        <v>45078</v>
      </c>
      <c r="F22" s="75">
        <f>E22+7</f>
        <v>45085</v>
      </c>
      <c r="G22" s="14"/>
      <c r="H22" s="14">
        <f t="shared" si="4"/>
        <v>8</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5">
      <c r="A23" s="45"/>
      <c r="B23" s="62" t="s">
        <v>59</v>
      </c>
      <c r="C23" s="55"/>
      <c r="D23" s="20"/>
      <c r="E23" s="75">
        <f>+Début_Projet</f>
        <v>45078</v>
      </c>
      <c r="F23" s="75">
        <f>Début_Projet</f>
        <v>45078</v>
      </c>
      <c r="G23" s="14"/>
      <c r="H23" s="14">
        <f t="shared" si="4"/>
        <v>1</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5">
      <c r="A24" s="45"/>
      <c r="B24" s="62" t="s">
        <v>64</v>
      </c>
      <c r="C24" s="55"/>
      <c r="D24" s="20"/>
      <c r="E24" s="75">
        <f>Début_Projet+1</f>
        <v>45079</v>
      </c>
      <c r="F24" s="75">
        <f>E24+3</f>
        <v>45082</v>
      </c>
      <c r="G24" s="14"/>
      <c r="H24" s="14">
        <f t="shared" si="4"/>
        <v>4</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5">
      <c r="A25" s="45"/>
      <c r="B25" s="62" t="s">
        <v>56</v>
      </c>
      <c r="C25" s="55"/>
      <c r="D25" s="20"/>
      <c r="E25" s="75">
        <f>+Début_Projet+1</f>
        <v>45079</v>
      </c>
      <c r="F25" s="75">
        <f>E25+7</f>
        <v>45086</v>
      </c>
      <c r="G25" s="14"/>
      <c r="H25" s="14">
        <f t="shared" si="4"/>
        <v>8</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5">
      <c r="A26" s="45"/>
      <c r="B26" s="62" t="s">
        <v>65</v>
      </c>
      <c r="C26" s="55"/>
      <c r="D26" s="20"/>
      <c r="E26" s="75">
        <f>E22</f>
        <v>45078</v>
      </c>
      <c r="F26" s="75">
        <f>E26+30</f>
        <v>45108</v>
      </c>
      <c r="G26" s="14"/>
      <c r="H26" s="14">
        <f t="shared" si="4"/>
        <v>31</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5">
      <c r="A27" s="45" t="s">
        <v>11</v>
      </c>
      <c r="B27" s="21" t="s">
        <v>47</v>
      </c>
      <c r="C27" s="56"/>
      <c r="D27" s="22"/>
      <c r="E27" s="76"/>
      <c r="F27" s="77"/>
      <c r="G27" s="14"/>
      <c r="H27" s="14" t="str">
        <f t="shared" si="4"/>
        <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5">
      <c r="A28" s="45"/>
      <c r="B28" s="63" t="s">
        <v>60</v>
      </c>
      <c r="C28" s="57"/>
      <c r="D28" s="23"/>
      <c r="E28" s="78">
        <f>Début_Projet+7</f>
        <v>45085</v>
      </c>
      <c r="F28" s="78">
        <f>+E28+2</f>
        <v>45087</v>
      </c>
      <c r="G28" s="14"/>
      <c r="H28" s="14">
        <f t="shared" si="4"/>
        <v>3</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5">
      <c r="A29" s="45"/>
      <c r="B29" s="63" t="s">
        <v>61</v>
      </c>
      <c r="C29" s="57"/>
      <c r="D29" s="23"/>
      <c r="E29" s="78">
        <f>F28+30</f>
        <v>45117</v>
      </c>
      <c r="F29" s="78">
        <f>+E29+2</f>
        <v>45119</v>
      </c>
      <c r="G29" s="14"/>
      <c r="H29" s="14">
        <f t="shared" si="4"/>
        <v>3</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5">
      <c r="A30" s="45"/>
      <c r="B30" s="63" t="s">
        <v>62</v>
      </c>
      <c r="C30" s="57"/>
      <c r="D30" s="23"/>
      <c r="E30" s="78">
        <f>E29+60</f>
        <v>45177</v>
      </c>
      <c r="F30" s="78">
        <f>+E30+2</f>
        <v>45179</v>
      </c>
      <c r="G30" s="14"/>
      <c r="H30" s="14">
        <f t="shared" si="4"/>
        <v>3</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5">
      <c r="A31" s="45"/>
      <c r="B31" s="63" t="s">
        <v>63</v>
      </c>
      <c r="C31" s="57"/>
      <c r="D31" s="23"/>
      <c r="E31" s="78">
        <f>F30+90</f>
        <v>45269</v>
      </c>
      <c r="F31" s="78">
        <f>+E31+2</f>
        <v>45271</v>
      </c>
      <c r="G31" s="14"/>
      <c r="H31" s="14">
        <f t="shared" si="4"/>
        <v>3</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5">
      <c r="A32" s="45"/>
      <c r="B32" s="63" t="s">
        <v>68</v>
      </c>
      <c r="C32" s="57"/>
      <c r="D32" s="23"/>
      <c r="E32" s="78">
        <f>Début_Projet+30</f>
        <v>45108</v>
      </c>
      <c r="F32" s="78">
        <f>+E32+90</f>
        <v>45198</v>
      </c>
      <c r="G32" s="14"/>
      <c r="H32" s="14">
        <f t="shared" si="4"/>
        <v>91</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5">
      <c r="A33" s="45"/>
      <c r="B33" s="63" t="s">
        <v>69</v>
      </c>
      <c r="C33" s="57"/>
      <c r="D33" s="23"/>
      <c r="E33" s="78">
        <f>F31+90</f>
        <v>45361</v>
      </c>
      <c r="F33" s="78">
        <f>E33+180</f>
        <v>45541</v>
      </c>
      <c r="G33" s="14"/>
      <c r="H33" s="14">
        <f t="shared" si="4"/>
        <v>181</v>
      </c>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s="3" customFormat="1" ht="30" customHeight="1" thickBot="1" x14ac:dyDescent="0.5">
      <c r="A34" s="45" t="s">
        <v>11</v>
      </c>
      <c r="B34" s="24" t="s">
        <v>71</v>
      </c>
      <c r="C34" s="58"/>
      <c r="D34" s="25"/>
      <c r="E34" s="79"/>
      <c r="F34" s="80"/>
      <c r="G34" s="14"/>
      <c r="H34" s="14" t="str">
        <f t="shared" si="4"/>
        <v/>
      </c>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s="3" customFormat="1" ht="30" customHeight="1" thickBot="1" x14ac:dyDescent="0.5">
      <c r="A35" s="45"/>
      <c r="B35" s="64" t="s">
        <v>15</v>
      </c>
      <c r="C35" s="59"/>
      <c r="D35" s="26"/>
      <c r="E35" s="81" t="s">
        <v>72</v>
      </c>
      <c r="F35" s="81" t="s">
        <v>73</v>
      </c>
      <c r="G35" s="14"/>
      <c r="H35" s="14" t="e">
        <f t="shared" si="4"/>
        <v>#VALUE!</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s="3" customFormat="1" ht="30" customHeight="1" thickBot="1" x14ac:dyDescent="0.5">
      <c r="A36" s="45"/>
      <c r="B36" s="64" t="s">
        <v>16</v>
      </c>
      <c r="C36" s="59"/>
      <c r="D36" s="26"/>
      <c r="E36" s="81" t="s">
        <v>72</v>
      </c>
      <c r="F36" s="81" t="s">
        <v>73</v>
      </c>
      <c r="G36" s="14"/>
      <c r="H36" s="14" t="e">
        <f t="shared" si="4"/>
        <v>#VALUE!</v>
      </c>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s="3" customFormat="1" ht="30" customHeight="1" thickBot="1" x14ac:dyDescent="0.5">
      <c r="A37" s="45"/>
      <c r="B37" s="64" t="s">
        <v>17</v>
      </c>
      <c r="C37" s="59"/>
      <c r="D37" s="26"/>
      <c r="E37" s="81" t="s">
        <v>72</v>
      </c>
      <c r="F37" s="81" t="s">
        <v>73</v>
      </c>
      <c r="G37" s="14"/>
      <c r="H37" s="14" t="e">
        <f t="shared" si="4"/>
        <v>#VALUE!</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s="3" customFormat="1" ht="30" customHeight="1" thickBot="1" x14ac:dyDescent="0.5">
      <c r="A38" s="45"/>
      <c r="B38" s="64" t="s">
        <v>18</v>
      </c>
      <c r="C38" s="59"/>
      <c r="D38" s="26"/>
      <c r="E38" s="81" t="s">
        <v>72</v>
      </c>
      <c r="F38" s="81" t="s">
        <v>73</v>
      </c>
      <c r="G38" s="14"/>
      <c r="H38" s="14" t="e">
        <f t="shared" si="4"/>
        <v>#VALUE!</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4" s="3" customFormat="1" ht="30" customHeight="1" thickBot="1" x14ac:dyDescent="0.5">
      <c r="A39" s="45"/>
      <c r="B39" s="64" t="s">
        <v>19</v>
      </c>
      <c r="C39" s="59"/>
      <c r="D39" s="26"/>
      <c r="E39" s="81" t="s">
        <v>72</v>
      </c>
      <c r="F39" s="81" t="s">
        <v>73</v>
      </c>
      <c r="G39" s="14"/>
      <c r="H39" s="14" t="e">
        <f t="shared" si="4"/>
        <v>#VALUE!</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4" s="3" customFormat="1" ht="30" customHeight="1" thickBot="1" x14ac:dyDescent="0.5">
      <c r="A40" s="45" t="s">
        <v>12</v>
      </c>
      <c r="B40" s="65"/>
      <c r="C40" s="60"/>
      <c r="D40" s="13"/>
      <c r="E40" s="82"/>
      <c r="F40" s="82"/>
      <c r="G40" s="14"/>
      <c r="H40" s="14" t="str">
        <f t="shared" si="4"/>
        <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s="3" customFormat="1" ht="30" customHeight="1" thickBot="1" x14ac:dyDescent="0.5">
      <c r="A41" s="46" t="s">
        <v>13</v>
      </c>
      <c r="B41" s="27" t="s">
        <v>20</v>
      </c>
      <c r="C41" s="28"/>
      <c r="D41" s="29"/>
      <c r="E41" s="83"/>
      <c r="F41" s="84"/>
      <c r="G41" s="30"/>
      <c r="H41" s="30" t="str">
        <f t="shared" si="4"/>
        <v/>
      </c>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4" ht="30" customHeight="1" x14ac:dyDescent="0.45">
      <c r="G42" s="6"/>
    </row>
    <row r="43" spans="1:64" ht="30" customHeight="1" x14ac:dyDescent="0.45">
      <c r="C43" s="11"/>
      <c r="F43" s="47"/>
    </row>
    <row r="44" spans="1:64" ht="30" customHeight="1" x14ac:dyDescent="0.45">
      <c r="C44" s="12"/>
    </row>
  </sheetData>
  <mergeCells count="11">
    <mergeCell ref="AD4:AJ4"/>
    <mergeCell ref="AK4:AQ4"/>
    <mergeCell ref="AR4:AX4"/>
    <mergeCell ref="AY4:BE4"/>
    <mergeCell ref="BF4:BL4"/>
    <mergeCell ref="W4:AC4"/>
    <mergeCell ref="C3:D3"/>
    <mergeCell ref="E3:F3"/>
    <mergeCell ref="C4:D4"/>
    <mergeCell ref="I4:O4"/>
    <mergeCell ref="P4:V4"/>
  </mergeCells>
  <conditionalFormatting sqref="D7:D41">
    <cfRule type="dataBar" priority="1">
      <dataBar>
        <cfvo type="num" val="0"/>
        <cfvo type="num" val="1"/>
        <color theme="0" tint="-0.249977111117893"/>
      </dataBar>
      <extLst>
        <ext xmlns:x14="http://schemas.microsoft.com/office/spreadsheetml/2009/9/main" uri="{B025F937-C7B1-47D3-B67F-A62EFF666E3E}">
          <x14:id>{84A8A192-893E-4552-BAEC-82C119D3E3C2}</x14:id>
        </ext>
      </extLst>
    </cfRule>
  </conditionalFormatting>
  <conditionalFormatting sqref="I5:BL41">
    <cfRule type="expression" dxfId="2" priority="4">
      <formula>AND(TODAY()&gt;=I$5,TODAY()&lt;J$5)</formula>
    </cfRule>
  </conditionalFormatting>
  <conditionalFormatting sqref="I7:BL41">
    <cfRule type="expression" dxfId="1" priority="2">
      <formula>AND(début_tâche&lt;=I$5,ROUNDDOWN((fin_tâche-début_tâche+1)*avancement_tâche,0)+début_tâche-1&gt;=I$5)</formula>
    </cfRule>
    <cfRule type="expression" dxfId="0" priority="3" stopIfTrue="1">
      <formula>AND(fin_tâche&gt;=I$5,début_tâche&lt;J$5)</formula>
    </cfRule>
  </conditionalFormatting>
  <dataValidations count="1">
    <dataValidation type="whole" operator="greaterThanOrEqual" allowBlank="1" showInputMessage="1" promptTitle="Semaine d’affichage" prompt="La modification de ce nombre entraînera la défilement du diagramme de Gantt." sqref="E4" xr:uid="{9B64E968-957B-4E00-938E-806D0BE2AE0D}">
      <formula1>1</formula1>
    </dataValidation>
  </dataValidations>
  <printOptions horizontalCentered="1"/>
  <pageMargins left="0.35" right="0.35" top="0.35" bottom="0.5" header="0.3" footer="0.3"/>
  <pageSetup paperSize="9" scale="47" fitToHeight="0" orientation="landscape" r:id="rId1"/>
  <headerFooter differentFirst="1" scaleWithDoc="0">
    <oddFooter>Page &amp;P of &amp;N</oddFooter>
  </headerFooter>
  <rowBreaks count="1" manualBreakCount="1">
    <brk id="40" max="16383" man="1"/>
  </rowBreaks>
  <colBreaks count="1" manualBreakCount="1">
    <brk id="2" max="1048575" man="1"/>
  </colBreaks>
  <extLst>
    <ext xmlns:x14="http://schemas.microsoft.com/office/spreadsheetml/2009/9/main" uri="{78C0D931-6437-407d-A8EE-F0AAD7539E65}">
      <x14:conditionalFormattings>
        <x14:conditionalFormatting xmlns:xm="http://schemas.microsoft.com/office/excel/2006/main">
          <x14:cfRule type="dataBar" id="{84A8A192-893E-4552-BAEC-82C119D3E3C2}">
            <x14:dataBar minLength="0" maxLength="100" gradient="0">
              <x14:cfvo type="num">
                <xm:f>0</xm:f>
              </x14:cfvo>
              <x14:cfvo type="num">
                <xm:f>1</xm:f>
              </x14:cfvo>
              <x14:negativeFillColor rgb="FFFF0000"/>
              <x14:axisColor rgb="FF000000"/>
            </x14:dataBar>
          </x14:cfRule>
          <xm:sqref>D7:D41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8" zoomScaleNormal="100" workbookViewId="0">
      <selection activeCell="A17" sqref="A17"/>
    </sheetView>
  </sheetViews>
  <sheetFormatPr baseColWidth="10" defaultColWidth="9.1328125" defaultRowHeight="13.15" x14ac:dyDescent="0.4"/>
  <cols>
    <col min="1" max="1" width="90.73046875" style="35" customWidth="1"/>
    <col min="2" max="16384" width="9.1328125" style="2"/>
  </cols>
  <sheetData>
    <row r="1" spans="1:2" ht="46.5" customHeight="1" x14ac:dyDescent="0.4"/>
    <row r="2" spans="1:2" s="37" customFormat="1" ht="15.75" x14ac:dyDescent="0.45">
      <c r="A2" s="36" t="s">
        <v>28</v>
      </c>
      <c r="B2" s="36"/>
    </row>
    <row r="3" spans="1:2" s="41" customFormat="1" ht="27" customHeight="1" x14ac:dyDescent="0.45">
      <c r="A3" s="69" t="s">
        <v>29</v>
      </c>
      <c r="B3" s="42"/>
    </row>
    <row r="4" spans="1:2" s="38" customFormat="1" ht="25.5" x14ac:dyDescent="0.75">
      <c r="A4" s="39" t="s">
        <v>30</v>
      </c>
    </row>
    <row r="5" spans="1:2" ht="74.099999999999994" customHeight="1" x14ac:dyDescent="0.4">
      <c r="A5" s="40" t="s">
        <v>31</v>
      </c>
    </row>
    <row r="6" spans="1:2" ht="26.25" customHeight="1" x14ac:dyDescent="0.4">
      <c r="A6" s="39" t="s">
        <v>32</v>
      </c>
    </row>
    <row r="7" spans="1:2" s="35" customFormat="1" ht="204.95" customHeight="1" x14ac:dyDescent="0.45">
      <c r="A7" s="44" t="s">
        <v>33</v>
      </c>
    </row>
    <row r="8" spans="1:2" s="38" customFormat="1" ht="25.5" x14ac:dyDescent="0.75">
      <c r="A8" s="39" t="s">
        <v>34</v>
      </c>
    </row>
    <row r="9" spans="1:2" ht="57" x14ac:dyDescent="0.4">
      <c r="A9" s="40" t="s">
        <v>35</v>
      </c>
    </row>
    <row r="10" spans="1:2" s="35" customFormat="1" ht="27.95" customHeight="1" x14ac:dyDescent="0.45">
      <c r="A10" s="43" t="s">
        <v>36</v>
      </c>
    </row>
    <row r="11" spans="1:2" s="38" customFormat="1" ht="25.5" x14ac:dyDescent="0.75">
      <c r="A11" s="39" t="s">
        <v>37</v>
      </c>
    </row>
    <row r="12" spans="1:2" ht="28.5" x14ac:dyDescent="0.4">
      <c r="A12" s="40" t="s">
        <v>38</v>
      </c>
    </row>
    <row r="13" spans="1:2" s="35" customFormat="1" ht="27.95" customHeight="1" x14ac:dyDescent="0.45">
      <c r="A13" s="43" t="s">
        <v>39</v>
      </c>
    </row>
    <row r="14" spans="1:2" s="38" customFormat="1" ht="25.5" x14ac:dyDescent="0.75">
      <c r="A14" s="39" t="s">
        <v>40</v>
      </c>
    </row>
    <row r="15" spans="1:2" ht="88.5" customHeight="1" x14ac:dyDescent="0.4">
      <c r="A15" s="40" t="s">
        <v>41</v>
      </c>
    </row>
    <row r="16" spans="1:2" ht="96.75" customHeight="1" x14ac:dyDescent="0.4">
      <c r="A16" s="40" t="s">
        <v>42</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scale="94"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2.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PlanningIntégration</vt:lpstr>
      <vt:lpstr>À propos de</vt:lpstr>
      <vt:lpstr>PlanningIntégration!avancement_tâche</vt:lpstr>
      <vt:lpstr>PlanningIntégration!Début_Projet</vt:lpstr>
      <vt:lpstr>PlanningIntégration!début_tâche</vt:lpstr>
      <vt:lpstr>PlanningIntégration!fin_tâche</vt:lpstr>
      <vt:lpstr>PlanningIntégration!Impression_des_titres</vt:lpstr>
      <vt:lpstr>PlanningIntégration!Semaine_Affichage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2023-04-25T15:29:53Z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